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herme\Downloads\"/>
    </mc:Choice>
  </mc:AlternateContent>
  <xr:revisionPtr revIDLastSave="0" documentId="13_ncr:1_{A1A3B700-722E-4836-8BD1-90DD5FB002F2}" xr6:coauthVersionLast="47" xr6:coauthVersionMax="47" xr10:uidLastSave="{00000000-0000-0000-0000-000000000000}"/>
  <bookViews>
    <workbookView xWindow="-120" yWindow="-120" windowWidth="29040" windowHeight="15840" xr2:uid="{ABF26B88-00AC-4F69-B05A-4DF0C806C583}"/>
  </bookViews>
  <sheets>
    <sheet name="Desmatamento" sheetId="1" r:id="rId1"/>
    <sheet name="Incêndio-exploração florestal" sheetId="2" r:id="rId2"/>
    <sheet name="Impedimento da regeneracao" sheetId="3" r:id="rId3"/>
    <sheet name="Madeira apreendid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L6" i="3"/>
  <c r="L5" i="3"/>
  <c r="L11" i="2"/>
  <c r="H8" i="2"/>
  <c r="H6" i="2"/>
  <c r="L14" i="1"/>
  <c r="L13" i="1"/>
  <c r="H10" i="1"/>
  <c r="H9" i="1"/>
  <c r="H7" i="1"/>
  <c r="H6" i="1"/>
</calcChain>
</file>

<file path=xl/sharedStrings.xml><?xml version="1.0" encoding="utf-8"?>
<sst xmlns="http://schemas.openxmlformats.org/spreadsheetml/2006/main" count="63" uniqueCount="38">
  <si>
    <r>
      <t xml:space="preserve">VALORAÇÃO MONETÁRIA DOS DANOS MATERIAIS INTERINOS CAUSADOS POR </t>
    </r>
    <r>
      <rPr>
        <b/>
        <sz val="11"/>
        <color rgb="FFFF0000"/>
        <rFont val="Calibri"/>
        <family val="2"/>
        <scheme val="minor"/>
      </rPr>
      <t>DESMATAMENTOS ILEGAIS</t>
    </r>
  </si>
  <si>
    <t>SE HOUVER RECUPERAÇÃO DA ÁREA CUMULATIVAMENTE (CASO DE ÁREA DE PRESERVAÇÃO PERMANENTE, ÁREA DE RESERVA LEGAL OU UNIDADE DE CONSERVAÇÃO)</t>
  </si>
  <si>
    <t>EM ÁREA DE FLORESTA</t>
  </si>
  <si>
    <t>SEM ATIVIDADE AGROPECUÁRIA</t>
  </si>
  <si>
    <t>COM ATIVIDADE AGROPECUÁRIA</t>
  </si>
  <si>
    <t>DIGITE ABAIXO A ÁREA DO DANO (HECTARES)</t>
  </si>
  <si>
    <t>EM ÁREA DE CERRADO</t>
  </si>
  <si>
    <t>EM ÁREA DE FLORESTA OU CERRADO</t>
  </si>
  <si>
    <t>VALOR TOTAL DO DANO MATERIAL INTERINO (REAIS)</t>
  </si>
  <si>
    <t>VALOR TOTAL DO DANO AMBIENTAL MATERIAL INTERINO (REAIS)</t>
  </si>
  <si>
    <t>DIGITE O ANO DO DESMATAMENTO</t>
  </si>
  <si>
    <t>** SE NÃO HOUVER PEDIDO DE REGULARIZAÇÃO, OU O DESMATAMENTO FOR APÓS A INSCRIÇÃO DO CAR, ADOTAR O ANO CORRENTE.</t>
  </si>
  <si>
    <t>DIGITE O ANO DA REGULARIZAÇÃO**</t>
  </si>
  <si>
    <t xml:space="preserve">* COMO HÁ DIVERGÊNCIA ACERCA DA EXISTÊNCIA OU NÃO DE DANO A SER INDENIZADO EM CASOS DE DESMATAMENTOS NÃO AUTORIZADOS EM ÁREAS PASSÍVEIS DE CONVERSÃO, O PROMOTOR DE JUSTIÇA QUE ENTENDER, ALBERGADO POR SUA INDEPENDÊNCIA FUNCIONAL E LIVRE CONVENCIMENTO, QUE HÁ DANO AMBIENTAL A SER INDENIZADO NESTA HIPÓTESE, PODERÁ UTILIZAR OS VALORES INDICADOS. </t>
  </si>
  <si>
    <t>OBSERVAÇÕES QUANTO AOS DESMATAMENTOS EM ÁREAS PASSÍVEIS DE AUTORIZAÇÃO:</t>
  </si>
  <si>
    <r>
      <t xml:space="preserve">SE </t>
    </r>
    <r>
      <rPr>
        <b/>
        <u/>
        <sz val="11"/>
        <color rgb="FFFF0000"/>
        <rFont val="Calibri"/>
        <family val="2"/>
        <scheme val="minor"/>
      </rPr>
      <t>NÃO</t>
    </r>
    <r>
      <rPr>
        <b/>
        <sz val="11"/>
        <color theme="1"/>
        <rFont val="Calibri"/>
        <family val="2"/>
        <scheme val="minor"/>
      </rPr>
      <t xml:space="preserve"> HOUVER RECUPERAÇÃO DA ÁREA CUMULATIVAMENTE (CASO DE ÁREA PASSÍVEL DE AUTORIZAÇÃO DE DESMATAMENTO)*</t>
    </r>
  </si>
  <si>
    <t>CASO NÃO EXISTA INFORMAÇÃO SE O DESMATAMENTO OCORREU EM ÁREA PROTEGIDA, ADOTAR OS VALORES PARA ÁREAS COM RECUPERAÇÃO CUMULATIVA, SE A ÁREA ESTIVER EMBARGADA.</t>
  </si>
  <si>
    <r>
      <t xml:space="preserve">VALORAÇÃO MONETÁRIA DOS DANOS MATERIAIS INTERINOS CAUSADOS POR </t>
    </r>
    <r>
      <rPr>
        <b/>
        <sz val="11"/>
        <color rgb="FFFF0000"/>
        <rFont val="Calibri"/>
        <family val="2"/>
        <scheme val="minor"/>
      </rPr>
      <t>QUEIMADA OU EXPLORAÇÃO FLORESTAL ILEGAL</t>
    </r>
  </si>
  <si>
    <t xml:space="preserve">* COMO HÁ DIVERGÊNCIA ACERCA DA EXISTÊNCIA OU NÃO DE DANO A SER INDENIZADO EM CASOS DE QUEIMADAS OU EXPLORAÇÃO FLORESTAL NÃO AUTORIZADAS EM ÁREAS PASSÍVEIS DE CONVERSÃO, O PROMOTOR DE JUSTIÇA QUE ENTENDER, ALBERGADO POR SUA INDEPENDÊNCIA FUNCIONAL E LIVRE CONVENCIMENTO, QUE HÁ DANO AMBIENTAL A SER INDENIZADO NESTA HIPÓTESE, PODERÁ UTILIZAR OS VALORES INDICADOS. </t>
  </si>
  <si>
    <t>** SE NÃO HOUVER PEDIDO DE REGULARIZAÇÃO, OU O INCÊNDIO/EXPLORAÇÃO FLORESTAL FOR APÓS A INSCRIÇÃO DO CAR, ADOTAR O ANO CORRENTE.</t>
  </si>
  <si>
    <t>CASO NÃO EXISTA INFORMAÇÃO SE O INCÊNDIO OU EXPLORAÇÃO FLORESTAL OCORREU EM ÁREA PROTEGIDA, ADOTAR OS VALORES PARA ÁREAS COM RECUPERAÇÃO CUMULATIVA, SE A ÁREA ESTIVER EMBARGADA.</t>
  </si>
  <si>
    <t>OBSERVAÇÕES QUANTO AO INCÊNDIO EXPLORAÇÃO FLORESTAL EM ÁREAS PASSÍVEIS DE AUTORIZAÇÃO:</t>
  </si>
  <si>
    <t>MOTIVO DO IMPEDIMENTO</t>
  </si>
  <si>
    <t>DIGITE O ANO DO EMBARGO</t>
  </si>
  <si>
    <t>USO DE FOGO</t>
  </si>
  <si>
    <t>LIMPEZAS/DESMATES SUCESSIVOS</t>
  </si>
  <si>
    <t>ATIVIDADE AGROPECUÁRIA</t>
  </si>
  <si>
    <t>DIGITE O ANO DE CONSTATAÇÃO DO DESCUMPRIMENTO DO EMBARGO</t>
  </si>
  <si>
    <r>
      <t xml:space="preserve">VALORAÇÃO MONETÁRIA DOS DANOS MATERIAIS INTERINOS CAUSADOS POR </t>
    </r>
    <r>
      <rPr>
        <b/>
        <sz val="11"/>
        <color rgb="FFFF0000"/>
        <rFont val="Calibri"/>
        <family val="2"/>
        <scheme val="minor"/>
      </rPr>
      <t>IMPEDIMENTO DA REGENERAÇÃO NATURAL</t>
    </r>
    <r>
      <rPr>
        <b/>
        <sz val="11"/>
        <color theme="1"/>
        <rFont val="Calibri"/>
        <family val="2"/>
        <scheme val="minor"/>
      </rPr>
      <t xml:space="preserve"> (DESCUMPRIMENTO DE EMBARGO)</t>
    </r>
  </si>
  <si>
    <r>
      <t xml:space="preserve">VALORAÇÃO MONETÁRIA DOS DANOS MATERIAIS INTERINOS CAUSADOS PELA </t>
    </r>
    <r>
      <rPr>
        <b/>
        <sz val="11"/>
        <color rgb="FFFF0000"/>
        <rFont val="Calibri"/>
        <family val="2"/>
        <scheme val="minor"/>
      </rPr>
      <t>EXTRAÇÃO ILEGAL DE MADEIRA</t>
    </r>
  </si>
  <si>
    <t>CASO AS ESPÉCIES NÃO SEJAM IDENTIFCADAS, RECOMENDA-SE A UTILIZAÇÃO DAS MÉDIAS APRESENTADAS NO FINAL DOS APÊNDICES 1 OU 2.</t>
  </si>
  <si>
    <r>
      <t xml:space="preserve">PREENCHER AS CÉLULAS PONTILHADAS DE ACORDO COM O CASO EM ANÁLISE. </t>
    </r>
    <r>
      <rPr>
        <b/>
        <sz val="11"/>
        <color theme="9"/>
        <rFont val="Calibri"/>
        <family val="2"/>
        <scheme val="minor"/>
      </rPr>
      <t>SENHA PARA DESBLOQUEIO:</t>
    </r>
    <r>
      <rPr>
        <b/>
        <sz val="11"/>
        <color theme="1"/>
        <rFont val="Calibri"/>
        <family val="2"/>
        <scheme val="minor"/>
      </rPr>
      <t xml:space="preserve"> MPMT </t>
    </r>
  </si>
  <si>
    <t>NOTA TÉCNICA N. 3/2022-CAEX AMBIENTAL</t>
  </si>
  <si>
    <t>NOTA TÉCNICA N. 5/2022-CAEX AMBIENTAL</t>
  </si>
  <si>
    <t>NOTA TÉCNICA N. 4/2022-CAEX AMBIENTAL</t>
  </si>
  <si>
    <t>RECOMENDA-SE A MULTIPLICAÇÃO DOS VOLUMES POR ESPÉCIES E TIPOS DE PRODUTOS (TORA OU SERRADA), COM BASE NAS INFORMAÇÕES DESCRITAS NOS DOCUMENTOS DO ÓRGÃO DE CONTROLE AMBIENTAL, PELOS VALORES RELACIONADOS NOS APÊNDICES 1 (DESCRIÇÃO POR NOME CIENTÍFICO) OU 2 (DESCRIÇÃO POR NOME VULGAR) DA NOTA TÉCNICA N. 4/2022.</t>
  </si>
  <si>
    <t xml:space="preserve">          </t>
  </si>
  <si>
    <t xml:space="preserve">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</si>
</sst>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 style="mediumDashed">
        <color rgb="FFFF0000"/>
      </bottom>
      <diagonal/>
    </border>
    <border>
      <left/>
      <right/>
      <top style="mediumDashed">
        <color rgb="FFFF0000"/>
      </top>
      <bottom style="mediumDashed">
        <color rgb="FFFF0000"/>
      </bottom>
      <diagonal/>
    </border>
    <border>
      <left/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4" fontId="7" fillId="0" borderId="15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1" fontId="0" fillId="0" borderId="23" xfId="0" applyNumberFormat="1" applyBorder="1" applyAlignment="1">
      <alignment horizontal="center" vertical="center" wrapText="1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1</xdr:row>
      <xdr:rowOff>81643</xdr:rowOff>
    </xdr:from>
    <xdr:to>
      <xdr:col>33</xdr:col>
      <xdr:colOff>242107</xdr:colOff>
      <xdr:row>18</xdr:row>
      <xdr:rowOff>248036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DC2180-69B8-87D7-767D-0075FD390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0" y="272143"/>
          <a:ext cx="11685714" cy="78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272143</xdr:colOff>
      <xdr:row>1</xdr:row>
      <xdr:rowOff>81643</xdr:rowOff>
    </xdr:from>
    <xdr:to>
      <xdr:col>34</xdr:col>
      <xdr:colOff>578095</xdr:colOff>
      <xdr:row>15</xdr:row>
      <xdr:rowOff>61643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228E2E-0B40-C8BA-F0E1-B01B8973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44643" y="272143"/>
          <a:ext cx="12552381" cy="7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217714</xdr:colOff>
      <xdr:row>1</xdr:row>
      <xdr:rowOff>0</xdr:rowOff>
    </xdr:from>
    <xdr:to>
      <xdr:col>35</xdr:col>
      <xdr:colOff>139916</xdr:colOff>
      <xdr:row>29</xdr:row>
      <xdr:rowOff>139203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00E68B9-2B14-64BD-7988-853AF7F87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90214" y="190500"/>
          <a:ext cx="12780952" cy="76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136072</xdr:colOff>
      <xdr:row>1</xdr:row>
      <xdr:rowOff>13607</xdr:rowOff>
    </xdr:from>
    <xdr:to>
      <xdr:col>33</xdr:col>
      <xdr:colOff>301965</xdr:colOff>
      <xdr:row>33</xdr:row>
      <xdr:rowOff>42583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40AC689-A9E7-557E-6760-C57402A72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08572" y="204107"/>
          <a:ext cx="11800000" cy="7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F598A-E6B6-4E04-8ECD-6B6794B2D96E}">
  <dimension ref="A2:N20"/>
  <sheetViews>
    <sheetView showGridLines="0" tabSelected="1" zoomScale="70" zoomScaleNormal="70" workbookViewId="0">
      <selection activeCell="A19" sqref="A19:N19"/>
    </sheetView>
  </sheetViews>
  <sheetFormatPr defaultRowHeight="15" x14ac:dyDescent="0.25"/>
  <sheetData>
    <row r="2" spans="1:14" ht="39" customHeight="1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40.5" customHeight="1" x14ac:dyDescent="0.25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35.25" customHeight="1" x14ac:dyDescent="0.25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50.25" customHeight="1" thickBot="1" x14ac:dyDescent="0.3">
      <c r="A5" s="13" t="s">
        <v>2</v>
      </c>
      <c r="B5" s="13"/>
      <c r="C5" s="13"/>
      <c r="D5" s="13"/>
      <c r="E5" s="10" t="s">
        <v>5</v>
      </c>
      <c r="F5" s="11"/>
      <c r="G5" s="12"/>
      <c r="H5" s="11" t="s">
        <v>9</v>
      </c>
      <c r="I5" s="11"/>
      <c r="J5" s="11"/>
      <c r="K5" s="11"/>
      <c r="L5" s="11"/>
      <c r="M5" s="11"/>
      <c r="N5" s="11"/>
    </row>
    <row r="6" spans="1:14" ht="22.5" customHeight="1" thickBot="1" x14ac:dyDescent="0.3">
      <c r="A6" s="2" t="s">
        <v>3</v>
      </c>
      <c r="B6" s="2"/>
      <c r="C6" s="2"/>
      <c r="D6" s="3"/>
      <c r="E6" s="4"/>
      <c r="F6" s="5"/>
      <c r="G6" s="6"/>
      <c r="H6" s="7">
        <f>E6*6647.83</f>
        <v>0</v>
      </c>
      <c r="I6" s="8"/>
      <c r="J6" s="8"/>
      <c r="K6" s="8"/>
      <c r="L6" s="8"/>
      <c r="M6" s="8"/>
      <c r="N6" s="9"/>
    </row>
    <row r="7" spans="1:14" ht="23.25" customHeight="1" thickBot="1" x14ac:dyDescent="0.3">
      <c r="A7" s="2" t="s">
        <v>4</v>
      </c>
      <c r="B7" s="2"/>
      <c r="C7" s="2"/>
      <c r="D7" s="3"/>
      <c r="E7" s="4"/>
      <c r="F7" s="5"/>
      <c r="G7" s="6"/>
      <c r="H7" s="7">
        <f>E7*9986.2</f>
        <v>0</v>
      </c>
      <c r="I7" s="8"/>
      <c r="J7" s="8"/>
      <c r="K7" s="8"/>
      <c r="L7" s="8"/>
      <c r="M7" s="8"/>
      <c r="N7" s="9"/>
    </row>
    <row r="8" spans="1:14" ht="45" customHeight="1" thickBot="1" x14ac:dyDescent="0.3">
      <c r="A8" s="31" t="s">
        <v>6</v>
      </c>
      <c r="B8" s="13"/>
      <c r="C8" s="13"/>
      <c r="D8" s="13"/>
      <c r="E8" s="32" t="s">
        <v>5</v>
      </c>
      <c r="F8" s="14"/>
      <c r="G8" s="33"/>
      <c r="H8" s="14" t="s">
        <v>9</v>
      </c>
      <c r="I8" s="14"/>
      <c r="J8" s="14"/>
      <c r="K8" s="14"/>
      <c r="L8" s="14"/>
      <c r="M8" s="14"/>
      <c r="N8" s="14"/>
    </row>
    <row r="9" spans="1:14" ht="23.25" customHeight="1" thickBot="1" x14ac:dyDescent="0.3">
      <c r="A9" s="2" t="s">
        <v>3</v>
      </c>
      <c r="B9" s="2"/>
      <c r="C9" s="2"/>
      <c r="D9" s="3"/>
      <c r="E9" s="4"/>
      <c r="F9" s="5"/>
      <c r="G9" s="6"/>
      <c r="H9" s="7">
        <f>E9*5737.1</f>
        <v>0</v>
      </c>
      <c r="I9" s="8"/>
      <c r="J9" s="8"/>
      <c r="K9" s="8"/>
      <c r="L9" s="8"/>
      <c r="M9" s="8"/>
      <c r="N9" s="9"/>
    </row>
    <row r="10" spans="1:14" ht="20.25" customHeight="1" thickBot="1" x14ac:dyDescent="0.3">
      <c r="A10" s="2" t="s">
        <v>4</v>
      </c>
      <c r="B10" s="2"/>
      <c r="C10" s="2"/>
      <c r="D10" s="3"/>
      <c r="E10" s="28"/>
      <c r="F10" s="29"/>
      <c r="G10" s="30"/>
      <c r="H10" s="7">
        <f>E10*8618.13</f>
        <v>0</v>
      </c>
      <c r="I10" s="8"/>
      <c r="J10" s="8"/>
      <c r="K10" s="8"/>
      <c r="L10" s="8"/>
      <c r="M10" s="8"/>
      <c r="N10" s="9"/>
    </row>
    <row r="11" spans="1:14" ht="37.5" customHeight="1" x14ac:dyDescent="0.25">
      <c r="A11" s="36" t="s">
        <v>15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75" customHeight="1" thickBot="1" x14ac:dyDescent="0.3">
      <c r="A12" s="15" t="s">
        <v>7</v>
      </c>
      <c r="B12" s="16"/>
      <c r="C12" s="17"/>
      <c r="D12" s="11" t="s">
        <v>5</v>
      </c>
      <c r="E12" s="11"/>
      <c r="F12" s="11" t="s">
        <v>10</v>
      </c>
      <c r="G12" s="11"/>
      <c r="H12" s="11"/>
      <c r="I12" s="11" t="s">
        <v>12</v>
      </c>
      <c r="J12" s="11"/>
      <c r="K12" s="11"/>
      <c r="L12" s="11" t="s">
        <v>8</v>
      </c>
      <c r="M12" s="11"/>
      <c r="N12" s="11"/>
    </row>
    <row r="13" spans="1:14" ht="36" customHeight="1" thickBot="1" x14ac:dyDescent="0.3">
      <c r="A13" s="18" t="s">
        <v>3</v>
      </c>
      <c r="B13" s="19"/>
      <c r="C13" s="19"/>
      <c r="D13" s="20"/>
      <c r="E13" s="21"/>
      <c r="F13" s="37"/>
      <c r="G13" s="24"/>
      <c r="H13" s="25"/>
      <c r="I13" s="24"/>
      <c r="J13" s="24"/>
      <c r="K13" s="25"/>
      <c r="L13" s="38">
        <f>425.02*D13*(I13-F13)</f>
        <v>0</v>
      </c>
      <c r="M13" s="38"/>
      <c r="N13" s="39"/>
    </row>
    <row r="14" spans="1:14" ht="35.25" customHeight="1" thickBot="1" x14ac:dyDescent="0.3">
      <c r="A14" s="18" t="s">
        <v>4</v>
      </c>
      <c r="B14" s="19"/>
      <c r="C14" s="19"/>
      <c r="D14" s="22"/>
      <c r="E14" s="23"/>
      <c r="F14" s="37"/>
      <c r="G14" s="24"/>
      <c r="H14" s="25"/>
      <c r="I14" s="26"/>
      <c r="J14" s="26"/>
      <c r="K14" s="27"/>
      <c r="L14" s="38">
        <f>638.45*D14*(I14-F14)</f>
        <v>0</v>
      </c>
      <c r="M14" s="38"/>
      <c r="N14" s="39"/>
    </row>
    <row r="16" spans="1:14" ht="29.25" customHeight="1" x14ac:dyDescent="0.25">
      <c r="A16" s="43" t="s">
        <v>31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1"/>
      <c r="M16" s="1"/>
      <c r="N16" s="1"/>
    </row>
    <row r="17" spans="1:14" ht="48.75" customHeight="1" x14ac:dyDescent="0.25">
      <c r="A17" s="41" t="s">
        <v>16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23.25" customHeight="1" x14ac:dyDescent="0.25">
      <c r="A18" s="42" t="s">
        <v>14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67.5" customHeight="1" x14ac:dyDescent="0.25">
      <c r="A19" s="40" t="s">
        <v>13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40.5" customHeight="1" x14ac:dyDescent="0.25">
      <c r="A20" s="40" t="s">
        <v>11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</sheetData>
  <sheetProtection algorithmName="SHA-512" hashValue="f78L8c85Dszc1GoG7KbiX594a9hYftChpS6EQuKZEmDhWQ5M3PrZbnritGN3bn1DthyrF63VFREyROn0NRj8OQ==" saltValue="HEl8NcArn525ph7OZcPcKw==" spinCount="100000" sheet="1" objects="1" scenarios="1"/>
  <protectedRanges>
    <protectedRange algorithmName="SHA-512" hashValue="oCfokm3BvJ1UkYIDj0+AaYH3cOU4ZElxfUQ0faplkSi6sfbU2EdA0+8WLsPS+abdx3HEJlUcFwrqb5NkKMKBAg==" saltValue="mnl4fUhP8ku4G/8KVea7Rg==" spinCount="100000" sqref="E6:G7 E9:G10 D13:K14" name="Intervalo1"/>
  </protectedRanges>
  <mergeCells count="42">
    <mergeCell ref="A20:N20"/>
    <mergeCell ref="A19:N19"/>
    <mergeCell ref="A17:N17"/>
    <mergeCell ref="A18:N18"/>
    <mergeCell ref="A16:K16"/>
    <mergeCell ref="A2:N2"/>
    <mergeCell ref="A3:N3"/>
    <mergeCell ref="A4:N4"/>
    <mergeCell ref="H5:N5"/>
    <mergeCell ref="H6:N6"/>
    <mergeCell ref="I12:K12"/>
    <mergeCell ref="I13:K13"/>
    <mergeCell ref="I14:K14"/>
    <mergeCell ref="A10:D10"/>
    <mergeCell ref="E10:G10"/>
    <mergeCell ref="H10:N10"/>
    <mergeCell ref="A11:N11"/>
    <mergeCell ref="F12:H12"/>
    <mergeCell ref="L12:N12"/>
    <mergeCell ref="F13:H13"/>
    <mergeCell ref="F14:H14"/>
    <mergeCell ref="L13:N13"/>
    <mergeCell ref="L14:N14"/>
    <mergeCell ref="A12:C12"/>
    <mergeCell ref="A13:C13"/>
    <mergeCell ref="A14:C14"/>
    <mergeCell ref="D12:E12"/>
    <mergeCell ref="D13:E13"/>
    <mergeCell ref="D14:E14"/>
    <mergeCell ref="A9:D9"/>
    <mergeCell ref="E9:G9"/>
    <mergeCell ref="H9:N9"/>
    <mergeCell ref="E5:G5"/>
    <mergeCell ref="E6:G6"/>
    <mergeCell ref="E7:G7"/>
    <mergeCell ref="A6:D6"/>
    <mergeCell ref="A7:D7"/>
    <mergeCell ref="A5:D5"/>
    <mergeCell ref="H7:N7"/>
    <mergeCell ref="H8:N8"/>
    <mergeCell ref="A8:D8"/>
    <mergeCell ref="E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E0AD0-E58E-43DC-B58B-323C1CC1BDF7}">
  <dimension ref="A2:N17"/>
  <sheetViews>
    <sheetView showGridLines="0" zoomScale="70" zoomScaleNormal="70" workbookViewId="0">
      <selection activeCell="A16" sqref="A16:N16"/>
    </sheetView>
  </sheetViews>
  <sheetFormatPr defaultRowHeight="15" x14ac:dyDescent="0.25"/>
  <sheetData>
    <row r="2" spans="1:14" ht="48.75" customHeight="1" x14ac:dyDescent="0.25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4.5" customHeight="1" x14ac:dyDescent="0.25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38.25" customHeight="1" x14ac:dyDescent="0.25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49.5" customHeight="1" thickBot="1" x14ac:dyDescent="0.3">
      <c r="A5" s="44" t="s">
        <v>2</v>
      </c>
      <c r="B5" s="45"/>
      <c r="C5" s="45"/>
      <c r="D5" s="46"/>
      <c r="E5" s="10" t="s">
        <v>5</v>
      </c>
      <c r="F5" s="11"/>
      <c r="G5" s="12"/>
      <c r="H5" s="11" t="s">
        <v>9</v>
      </c>
      <c r="I5" s="11"/>
      <c r="J5" s="11"/>
      <c r="K5" s="11"/>
      <c r="L5" s="11"/>
      <c r="M5" s="11"/>
      <c r="N5" s="11"/>
    </row>
    <row r="6" spans="1:14" ht="38.25" customHeight="1" thickBot="1" x14ac:dyDescent="0.3">
      <c r="A6" s="47"/>
      <c r="B6" s="48"/>
      <c r="C6" s="48"/>
      <c r="D6" s="48"/>
      <c r="E6" s="4"/>
      <c r="F6" s="5"/>
      <c r="G6" s="6"/>
      <c r="H6" s="7">
        <f>E6*2189.57</f>
        <v>0</v>
      </c>
      <c r="I6" s="8"/>
      <c r="J6" s="8"/>
      <c r="K6" s="8"/>
      <c r="L6" s="8"/>
      <c r="M6" s="8"/>
      <c r="N6" s="9"/>
    </row>
    <row r="7" spans="1:14" ht="48" customHeight="1" thickBot="1" x14ac:dyDescent="0.3">
      <c r="A7" s="49" t="s">
        <v>6</v>
      </c>
      <c r="B7" s="50"/>
      <c r="C7" s="50"/>
      <c r="D7" s="51"/>
      <c r="E7" s="32" t="s">
        <v>5</v>
      </c>
      <c r="F7" s="14"/>
      <c r="G7" s="33"/>
      <c r="H7" s="14" t="s">
        <v>9</v>
      </c>
      <c r="I7" s="14"/>
      <c r="J7" s="14"/>
      <c r="K7" s="14"/>
      <c r="L7" s="14"/>
      <c r="M7" s="14"/>
      <c r="N7" s="14"/>
    </row>
    <row r="8" spans="1:14" ht="36" customHeight="1" thickBot="1" x14ac:dyDescent="0.3">
      <c r="A8" s="52"/>
      <c r="B8" s="53"/>
      <c r="C8" s="53"/>
      <c r="D8" s="53"/>
      <c r="E8" s="4"/>
      <c r="F8" s="5"/>
      <c r="G8" s="6"/>
      <c r="H8" s="7">
        <f>E8*330.04</f>
        <v>0</v>
      </c>
      <c r="I8" s="8"/>
      <c r="J8" s="8"/>
      <c r="K8" s="8"/>
      <c r="L8" s="8"/>
      <c r="M8" s="8"/>
      <c r="N8" s="9"/>
    </row>
    <row r="9" spans="1:14" ht="41.25" customHeight="1" x14ac:dyDescent="0.25">
      <c r="A9" s="36" t="s">
        <v>15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ht="77.25" customHeight="1" thickBot="1" x14ac:dyDescent="0.3">
      <c r="A10" s="12" t="s">
        <v>7</v>
      </c>
      <c r="B10" s="54"/>
      <c r="C10" s="54"/>
      <c r="D10" s="11" t="s">
        <v>5</v>
      </c>
      <c r="E10" s="11"/>
      <c r="F10" s="11" t="s">
        <v>10</v>
      </c>
      <c r="G10" s="11"/>
      <c r="H10" s="11"/>
      <c r="I10" s="11" t="s">
        <v>12</v>
      </c>
      <c r="J10" s="11"/>
      <c r="K10" s="11"/>
      <c r="L10" s="11" t="s">
        <v>8</v>
      </c>
      <c r="M10" s="11"/>
      <c r="N10" s="11"/>
    </row>
    <row r="11" spans="1:14" ht="38.25" customHeight="1" thickBot="1" x14ac:dyDescent="0.3">
      <c r="A11" s="55"/>
      <c r="B11" s="56"/>
      <c r="C11" s="56"/>
      <c r="D11" s="20"/>
      <c r="E11" s="21"/>
      <c r="F11" s="37"/>
      <c r="G11" s="24"/>
      <c r="H11" s="25"/>
      <c r="I11" s="24"/>
      <c r="J11" s="24"/>
      <c r="K11" s="25"/>
      <c r="L11" s="38">
        <f>170.46*D11*(I11-F11)</f>
        <v>0</v>
      </c>
      <c r="M11" s="38"/>
      <c r="N11" s="39"/>
    </row>
    <row r="13" spans="1:14" ht="39.75" customHeight="1" x14ac:dyDescent="0.25">
      <c r="A13" s="43" t="s">
        <v>31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1"/>
      <c r="M13" s="1"/>
      <c r="N13" s="1"/>
    </row>
    <row r="14" spans="1:14" ht="54.75" customHeight="1" x14ac:dyDescent="0.25">
      <c r="A14" s="41" t="s">
        <v>20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39" customHeight="1" x14ac:dyDescent="0.25">
      <c r="A15" s="42" t="s">
        <v>21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</row>
    <row r="16" spans="1:14" ht="88.5" customHeight="1" x14ac:dyDescent="0.25">
      <c r="A16" s="40" t="s">
        <v>18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40.5" customHeight="1" x14ac:dyDescent="0.25">
      <c r="A17" s="40" t="s">
        <v>19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</sheetData>
  <sheetProtection algorithmName="SHA-512" hashValue="cKCgWXQTcuT7t52NKpC28nm/+rWLdmfjIjHxfZNvOc6EjIi2uAcGSFqnOMjV+CdF5dR26uQkvGCmb0Wv5Q3miQ==" saltValue="F2/aCCTc26WT1W6OZEeJXw==" spinCount="100000" sheet="1" objects="1" scenarios="1"/>
  <protectedRanges>
    <protectedRange algorithmName="SHA-512" hashValue="tdltmOsbCADkd5E7Bum8gRQo3oY5J9TYKXC+glzP3BQafqpWcMVxVUnsQLQv2t9Hq0WihrYHWSiris5s0hvX5w==" saltValue="advESCeE9MWljluYEjGZtA==" spinCount="100000" sqref="E6:G6 E8:G8 D11:K11" name="Intervalo1"/>
  </protectedRanges>
  <mergeCells count="28">
    <mergeCell ref="A14:N14"/>
    <mergeCell ref="A15:N15"/>
    <mergeCell ref="A16:N16"/>
    <mergeCell ref="A17:N17"/>
    <mergeCell ref="A13:K13"/>
    <mergeCell ref="D11:E11"/>
    <mergeCell ref="F11:H11"/>
    <mergeCell ref="I11:K11"/>
    <mergeCell ref="L11:N11"/>
    <mergeCell ref="A9:N9"/>
    <mergeCell ref="D10:E10"/>
    <mergeCell ref="F10:H10"/>
    <mergeCell ref="I10:K10"/>
    <mergeCell ref="L10:N10"/>
    <mergeCell ref="A10:C11"/>
    <mergeCell ref="E7:G7"/>
    <mergeCell ref="H7:N7"/>
    <mergeCell ref="E8:G8"/>
    <mergeCell ref="H8:N8"/>
    <mergeCell ref="A7:D8"/>
    <mergeCell ref="E6:G6"/>
    <mergeCell ref="H6:N6"/>
    <mergeCell ref="A5:D6"/>
    <mergeCell ref="A2:N2"/>
    <mergeCell ref="A3:N3"/>
    <mergeCell ref="A4:N4"/>
    <mergeCell ref="E5:G5"/>
    <mergeCell ref="H5:N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23557-129E-4E82-B6B5-9E32C4506C4F}">
  <dimension ref="A2:N9"/>
  <sheetViews>
    <sheetView showGridLines="0" zoomScale="70" zoomScaleNormal="70" workbookViewId="0">
      <selection activeCell="O2" sqref="O2"/>
    </sheetView>
  </sheetViews>
  <sheetFormatPr defaultRowHeight="15" x14ac:dyDescent="0.25"/>
  <sheetData>
    <row r="2" spans="1:14" ht="38.25" customHeight="1" x14ac:dyDescent="0.25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7.75" customHeight="1" x14ac:dyDescent="0.25">
      <c r="A3" s="35" t="s">
        <v>33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4" ht="63" customHeight="1" thickBot="1" x14ac:dyDescent="0.3">
      <c r="A4" s="15" t="s">
        <v>22</v>
      </c>
      <c r="B4" s="16"/>
      <c r="C4" s="17"/>
      <c r="D4" s="11" t="s">
        <v>5</v>
      </c>
      <c r="E4" s="11"/>
      <c r="F4" s="11" t="s">
        <v>23</v>
      </c>
      <c r="G4" s="11"/>
      <c r="H4" s="11"/>
      <c r="I4" s="11" t="s">
        <v>27</v>
      </c>
      <c r="J4" s="11"/>
      <c r="K4" s="11"/>
      <c r="L4" s="11" t="s">
        <v>8</v>
      </c>
      <c r="M4" s="11"/>
      <c r="N4" s="11"/>
    </row>
    <row r="5" spans="1:14" ht="34.5" customHeight="1" thickBot="1" x14ac:dyDescent="0.3">
      <c r="A5" s="55" t="s">
        <v>24</v>
      </c>
      <c r="B5" s="56"/>
      <c r="C5" s="57"/>
      <c r="D5" s="20"/>
      <c r="E5" s="21"/>
      <c r="F5" s="37"/>
      <c r="G5" s="24"/>
      <c r="H5" s="25"/>
      <c r="I5" s="24"/>
      <c r="J5" s="24"/>
      <c r="K5" s="25"/>
      <c r="L5" s="38">
        <f>170.46*D5*(I5-F5)</f>
        <v>0</v>
      </c>
      <c r="M5" s="38"/>
      <c r="N5" s="39"/>
    </row>
    <row r="6" spans="1:14" ht="34.5" customHeight="1" thickBot="1" x14ac:dyDescent="0.3">
      <c r="A6" s="55" t="s">
        <v>25</v>
      </c>
      <c r="B6" s="56"/>
      <c r="C6" s="57"/>
      <c r="D6" s="20"/>
      <c r="E6" s="21"/>
      <c r="F6" s="37"/>
      <c r="G6" s="24"/>
      <c r="H6" s="25"/>
      <c r="I6" s="24"/>
      <c r="J6" s="24"/>
      <c r="K6" s="25"/>
      <c r="L6" s="38">
        <f>425.02*D6*(I6-F6)</f>
        <v>0</v>
      </c>
      <c r="M6" s="38"/>
      <c r="N6" s="39"/>
    </row>
    <row r="7" spans="1:14" ht="33" customHeight="1" thickBot="1" x14ac:dyDescent="0.3">
      <c r="A7" s="55" t="s">
        <v>26</v>
      </c>
      <c r="B7" s="56"/>
      <c r="C7" s="57"/>
      <c r="D7" s="20"/>
      <c r="E7" s="21"/>
      <c r="F7" s="37"/>
      <c r="G7" s="24"/>
      <c r="H7" s="25"/>
      <c r="I7" s="24"/>
      <c r="J7" s="24"/>
      <c r="K7" s="25"/>
      <c r="L7" s="38">
        <f>638.45*D7*(I7-F7)</f>
        <v>0</v>
      </c>
      <c r="M7" s="38"/>
      <c r="N7" s="39"/>
    </row>
    <row r="9" spans="1:14" ht="41.25" customHeight="1" x14ac:dyDescent="0.25">
      <c r="A9" s="43" t="s">
        <v>31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1"/>
      <c r="M9" s="1"/>
      <c r="N9" s="1"/>
    </row>
  </sheetData>
  <sheetProtection algorithmName="SHA-512" hashValue="ca+7Knm32GP3DiZG3DmlVzon+lFFgFoUDGvXoBJ3OKI+SdO+yCExFtamuDnseYYvFt8qBNxX+vu+yImuI2eDzQ==" saltValue="ReLYBwTdBrkb1Wf0NTcCkA==" spinCount="100000" sheet="1" objects="1" scenarios="1"/>
  <protectedRanges>
    <protectedRange algorithmName="SHA-512" hashValue="FZu/Vqw+BbUrXKwdaY8fHJE4xAT0mDnoTiMTXd6Zc2itMKX91wiC4cVYZP7vCxbl/j5qfcamw/tsLOJDAXm0Kw==" saltValue="6wl1upiiQO6/z8URIqiXlQ==" spinCount="100000" sqref="D5:K7" name="Intervalo1"/>
  </protectedRanges>
  <mergeCells count="23">
    <mergeCell ref="L7:N7"/>
    <mergeCell ref="D4:E4"/>
    <mergeCell ref="F4:H4"/>
    <mergeCell ref="I4:K4"/>
    <mergeCell ref="L4:N4"/>
    <mergeCell ref="D5:E5"/>
    <mergeCell ref="F5:H5"/>
    <mergeCell ref="I5:K5"/>
    <mergeCell ref="L5:N5"/>
    <mergeCell ref="A7:C7"/>
    <mergeCell ref="A9:K9"/>
    <mergeCell ref="A4:C4"/>
    <mergeCell ref="D7:E7"/>
    <mergeCell ref="F7:H7"/>
    <mergeCell ref="I7:K7"/>
    <mergeCell ref="A2:N2"/>
    <mergeCell ref="A3:N3"/>
    <mergeCell ref="A5:C5"/>
    <mergeCell ref="A6:C6"/>
    <mergeCell ref="D6:E6"/>
    <mergeCell ref="F6:H6"/>
    <mergeCell ref="I6:K6"/>
    <mergeCell ref="L6:N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C543-99C8-42CF-B664-00ACDB2AEEF2}">
  <dimension ref="A2:N21"/>
  <sheetViews>
    <sheetView showGridLines="0" zoomScale="70" zoomScaleNormal="70" workbookViewId="0">
      <selection activeCell="J14" sqref="J14"/>
    </sheetView>
  </sheetViews>
  <sheetFormatPr defaultRowHeight="15" x14ac:dyDescent="0.25"/>
  <sheetData>
    <row r="2" spans="1:14" ht="38.25" customHeight="1" x14ac:dyDescent="0.25">
      <c r="A2" s="34" t="s">
        <v>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25.5" customHeight="1" x14ac:dyDescent="0.25">
      <c r="A3" s="35" t="s">
        <v>34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5" spans="1:14" ht="78.75" customHeight="1" x14ac:dyDescent="0.25">
      <c r="A5" s="42" t="s">
        <v>35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38.25" customHeight="1" x14ac:dyDescent="0.25">
      <c r="A6" s="43" t="s">
        <v>30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13" spans="1:14" x14ac:dyDescent="0.25">
      <c r="L13" t="s">
        <v>37</v>
      </c>
    </row>
    <row r="21" spans="13:13" x14ac:dyDescent="0.25">
      <c r="M21" t="s">
        <v>36</v>
      </c>
    </row>
  </sheetData>
  <sheetProtection algorithmName="SHA-512" hashValue="GYTiSPPRElG7EbqqtCG7EUOSRzAUcO8hl8vdpp+uV7rsoNWkkwIAWdi96TtdRHZk/lvRh0uFynlEib1yHp44mg==" saltValue="L56WC5OtjuEz6syswW/BIA==" spinCount="100000" sheet="1" objects="1" scenarios="1"/>
  <mergeCells count="4">
    <mergeCell ref="A5:N5"/>
    <mergeCell ref="A6:N6"/>
    <mergeCell ref="A2:N2"/>
    <mergeCell ref="A3:N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Desmatamento</vt:lpstr>
      <vt:lpstr>Incêndio-exploração florestal</vt:lpstr>
      <vt:lpstr>Impedimento da regeneracao</vt:lpstr>
      <vt:lpstr>Madeira apreendida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roque</dc:creator>
  <cp:lastModifiedBy>José Guilherme Roquette</cp:lastModifiedBy>
  <dcterms:created xsi:type="dcterms:W3CDTF">2023-08-22T13:13:34Z</dcterms:created>
  <dcterms:modified xsi:type="dcterms:W3CDTF">2024-01-31T21:54:36Z</dcterms:modified>
</cp:coreProperties>
</file>